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S  MENGE\Documents\Desktop - Copy\"/>
    </mc:Choice>
  </mc:AlternateContent>
  <xr:revisionPtr revIDLastSave="0" documentId="8_{525CA151-40CD-466B-8FB1-25D85101D34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9" i="1" l="1"/>
  <c r="F85" i="1"/>
  <c r="F83" i="1"/>
  <c r="F81" i="1"/>
  <c r="F77" i="1"/>
  <c r="F73" i="1"/>
  <c r="G24" i="1"/>
  <c r="E62" i="1"/>
  <c r="F19" i="1"/>
  <c r="F20" i="1"/>
  <c r="F21" i="1"/>
  <c r="F22" i="1"/>
  <c r="F23" i="1"/>
  <c r="F18" i="1"/>
  <c r="D24" i="1"/>
  <c r="F24" i="1" s="1"/>
  <c r="E24" i="1"/>
</calcChain>
</file>

<file path=xl/sharedStrings.xml><?xml version="1.0" encoding="utf-8"?>
<sst xmlns="http://schemas.openxmlformats.org/spreadsheetml/2006/main" count="142" uniqueCount="92">
  <si>
    <t>Industry Canada - Financial Performance Data</t>
  </si>
  <si>
    <t>NAICS 4413 - Automotive Parts, Accessories and Tire Stores</t>
  </si>
  <si>
    <t xml:space="preserve">Bottom </t>
  </si>
  <si>
    <t xml:space="preserve">Quartile </t>
  </si>
  <si>
    <t>Middle</t>
  </si>
  <si>
    <t>Lower</t>
  </si>
  <si>
    <t xml:space="preserve">Upper </t>
  </si>
  <si>
    <t xml:space="preserve">Middle </t>
  </si>
  <si>
    <t>Top</t>
  </si>
  <si>
    <t>Sales Revenue</t>
  </si>
  <si>
    <t>Service Revenue</t>
  </si>
  <si>
    <t>Sales Returns</t>
  </si>
  <si>
    <t>Sales Discounts</t>
  </si>
  <si>
    <t>Cost of Goods Sold</t>
  </si>
  <si>
    <t>Cost of Services</t>
  </si>
  <si>
    <t>12/31/2019</t>
  </si>
  <si>
    <t>Budget</t>
  </si>
  <si>
    <t>F'2019</t>
  </si>
  <si>
    <t>Favourable</t>
  </si>
  <si>
    <t>(Unfavourable)</t>
  </si>
  <si>
    <t>Total</t>
  </si>
  <si>
    <t>T/B (Actual) @</t>
  </si>
  <si>
    <t>CR</t>
  </si>
  <si>
    <t>DR</t>
  </si>
  <si>
    <t>Budgeting, Ratio Calculation (for Complete Tire Inc.) and Comparison with Industry Results</t>
  </si>
  <si>
    <t>Gross Margin</t>
  </si>
  <si>
    <t>EPS</t>
  </si>
  <si>
    <t>Current Ratio</t>
  </si>
  <si>
    <t>Debt Ratio</t>
  </si>
  <si>
    <t>Interest Coverage Ratio</t>
  </si>
  <si>
    <t>Net Profit to Equity</t>
  </si>
  <si>
    <t>Return on Total Assets</t>
  </si>
  <si>
    <t>N/A</t>
  </si>
  <si>
    <t>Use the 12/31/2019 Trial Balance provided to you to determine the Net Sales for Complete Tire Inc.</t>
  </si>
  <si>
    <t>Net Sales in thousands (000's)</t>
  </si>
  <si>
    <t xml:space="preserve">High Value of Range  </t>
  </si>
  <si>
    <t>Lower Value of Range</t>
  </si>
  <si>
    <t xml:space="preserve">first 2 columns of data below, total both columns, and then determine the </t>
  </si>
  <si>
    <t>A</t>
  </si>
  <si>
    <t>C=A-B</t>
  </si>
  <si>
    <t>B</t>
  </si>
  <si>
    <t>CR-DR</t>
  </si>
  <si>
    <t>Favourable/(Unfavourable differences between each line item (Column A - Column B).  Total the</t>
  </si>
  <si>
    <t>Favourable/Unfavourable column C and and make sure it agrees with the total column difference</t>
  </si>
  <si>
    <t xml:space="preserve">between Column A and Column B.  The 2 marks wil be given for correct interpretation of the </t>
  </si>
  <si>
    <t xml:space="preserve">For Task 7a, you will compare the 12/31/2019 Trial Balance (T/B) supplied to you, with </t>
  </si>
  <si>
    <t>Task 7b - there are nine marks for calculating the seven (7) financial ratios noted.  You can google</t>
  </si>
  <si>
    <t>to obtain an explanation of the calculation of each of the ratios.  Most importantly, make sure to</t>
  </si>
  <si>
    <t>show me the "details" of each calculation, not just the final ratio amount.  Again, this will get you</t>
  </si>
  <si>
    <t xml:space="preserve">part marks, while an incorrect answer by itself will receive no marks.  </t>
  </si>
  <si>
    <t>Ratio</t>
  </si>
  <si>
    <t xml:space="preserve">Actual </t>
  </si>
  <si>
    <t xml:space="preserve">Correct </t>
  </si>
  <si>
    <t xml:space="preserve">Industry </t>
  </si>
  <si>
    <t>Quartlle Ratio</t>
  </si>
  <si>
    <t>Favourable/</t>
  </si>
  <si>
    <t>D</t>
  </si>
  <si>
    <t>E</t>
  </si>
  <si>
    <t>F=D-E</t>
  </si>
  <si>
    <t>eg. (40 + 80)/20</t>
  </si>
  <si>
    <t>Task 7a (2 marks)</t>
  </si>
  <si>
    <t>Task 7b = 9 marks</t>
  </si>
  <si>
    <t>Task 7c = 3 marks</t>
  </si>
  <si>
    <t>Task 7 (14 Marks)</t>
  </si>
  <si>
    <t>Favourable (Unfavourable) amounts column.  Use brackets if an amount is unfavourable.</t>
  </si>
  <si>
    <r>
      <t xml:space="preserve">12/31/2019 provided to you.  </t>
    </r>
    <r>
      <rPr>
        <b/>
        <sz val="11"/>
        <color theme="1"/>
        <rFont val="Calibri"/>
        <family val="2"/>
        <scheme val="minor"/>
      </rPr>
      <t>MAKE SURE TO SHOW ME THE DETAILS OF EACH OF YOUR CALCULATIONS.</t>
    </r>
  </si>
  <si>
    <t xml:space="preserve"> </t>
  </si>
  <si>
    <t>Sales /returns</t>
  </si>
  <si>
    <t>Using the T/B Figures</t>
  </si>
  <si>
    <t>Net Sales</t>
  </si>
  <si>
    <t>Determine correct quartile to use</t>
  </si>
  <si>
    <t>based on net sales.</t>
  </si>
  <si>
    <t>Gross Margin - ***</t>
  </si>
  <si>
    <t xml:space="preserve">For Task 7B, calculate the 7  ratios in the table below  for Complete Tire Inc., using the Trial Balance @ </t>
  </si>
  <si>
    <t xml:space="preserve"> receive no marks.  Show your actual ratios (with calculation details in the first column. </t>
  </si>
  <si>
    <t xml:space="preserve">In the second column include the correct industry quartile ratios.  For the industry average % to be useful, </t>
  </si>
  <si>
    <t xml:space="preserve">you need to compare Complete Tire Inc. with the industry average which corresponds to a company its  </t>
  </si>
  <si>
    <r>
      <t xml:space="preserve">size, based on actual </t>
    </r>
    <r>
      <rPr>
        <b/>
        <sz val="11"/>
        <color theme="1"/>
        <rFont val="Calibri"/>
        <family val="2"/>
        <scheme val="minor"/>
      </rPr>
      <t>Net Sales (Sales Revenue+Service Revenue-Sales  Returns-Sales Discounts).</t>
    </r>
  </si>
  <si>
    <t xml:space="preserve">In the F column, indicate whether Complete Tire Inc. did better (favourable) than the industry </t>
  </si>
  <si>
    <t>average for a compnay its size or worse (unfavourable).</t>
  </si>
  <si>
    <t xml:space="preserve">*** Use the detailed information provided for this ratio on p. 12 of Complete Tire Inc. </t>
  </si>
  <si>
    <t xml:space="preserve">If your ratio is incorrect and you do not provide me with your calculation of your ratio, you will </t>
  </si>
  <si>
    <t>(detail of ratio calculations)</t>
  </si>
  <si>
    <t>the 6 budget figures at the top of the assignment instructions.  Once you have entered the</t>
  </si>
  <si>
    <t>figures from 7a</t>
  </si>
  <si>
    <t>(294,310.06/562,920.87)</t>
  </si>
  <si>
    <t>(2274.14+5367.5+2025+6150+6000+16000+75000+39+539)/(1356+400+578.5+2300+1173+447.12+235.75+12000+5674.37+20000+30000)</t>
  </si>
  <si>
    <t>(5842.63/9487.50)</t>
  </si>
  <si>
    <t>Unfavourable</t>
  </si>
  <si>
    <t>5842.63/(170000+63750)</t>
  </si>
  <si>
    <t>5842.63/((2274.14+5367.5+2025+6150+6000+16000+75000+39+539+500000+150000)-(10240+27000+95000))</t>
  </si>
  <si>
    <t>(170000+1356+400+578.5+2300+1173+447.12+235.75+12000+5674.37+20000+30000)/(2274.14+5367.5+2025+6150+6000+16000+75000+39+539+500000+150000)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</si>
</sst>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0.0"/>
    <numFmt numFmtId="166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9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/>
    <xf numFmtId="166" fontId="0" fillId="0" borderId="0" xfId="1" applyNumberFormat="1" applyFont="1" applyAlignment="1">
      <alignment horizontal="center"/>
    </xf>
    <xf numFmtId="0" fontId="2" fillId="0" borderId="0" xfId="0" quotePrefix="1" applyFont="1"/>
    <xf numFmtId="0" fontId="0" fillId="0" borderId="1" xfId="0" applyBorder="1" applyAlignment="1">
      <alignment horizontal="center"/>
    </xf>
    <xf numFmtId="0" fontId="0" fillId="0" borderId="0" xfId="0" applyFont="1"/>
    <xf numFmtId="0" fontId="2" fillId="0" borderId="2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/>
    <xf numFmtId="0" fontId="0" fillId="0" borderId="1" xfId="0" applyBorder="1"/>
    <xf numFmtId="3" fontId="0" fillId="0" borderId="2" xfId="0" applyNumberFormat="1" applyBorder="1"/>
    <xf numFmtId="4" fontId="0" fillId="0" borderId="2" xfId="0" applyNumberFormat="1" applyBorder="1"/>
    <xf numFmtId="4" fontId="3" fillId="0" borderId="2" xfId="0" applyNumberFormat="1" applyFont="1" applyBorder="1"/>
    <xf numFmtId="4" fontId="0" fillId="0" borderId="0" xfId="0" applyNumberFormat="1"/>
    <xf numFmtId="4" fontId="0" fillId="0" borderId="3" xfId="0" applyNumberFormat="1" applyBorder="1"/>
    <xf numFmtId="10" fontId="0" fillId="0" borderId="2" xfId="2" applyNumberFormat="1" applyFont="1" applyBorder="1"/>
    <xf numFmtId="10" fontId="0" fillId="0" borderId="0" xfId="2" applyNumberFormat="1" applyFont="1"/>
    <xf numFmtId="10" fontId="2" fillId="0" borderId="2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F79" sqref="F79"/>
    </sheetView>
  </sheetViews>
  <sheetFormatPr defaultRowHeight="15" x14ac:dyDescent="0.25"/>
  <cols>
    <col min="1" max="1" width="9.42578125" customWidth="1"/>
    <col min="3" max="3" width="13" customWidth="1"/>
    <col min="4" max="4" width="13.7109375" customWidth="1"/>
    <col min="5" max="5" width="20.85546875" customWidth="1"/>
    <col min="6" max="6" width="13.7109375" customWidth="1"/>
    <col min="7" max="7" width="12" customWidth="1"/>
    <col min="9" max="9" width="12.5703125" customWidth="1"/>
  </cols>
  <sheetData>
    <row r="1" spans="1:6" ht="18.75" x14ac:dyDescent="0.3">
      <c r="A1" s="13" t="s">
        <v>63</v>
      </c>
    </row>
    <row r="2" spans="1:6" x14ac:dyDescent="0.25">
      <c r="A2" s="6" t="s">
        <v>24</v>
      </c>
    </row>
    <row r="3" spans="1:6" ht="18.75" x14ac:dyDescent="0.3">
      <c r="A3" s="13"/>
    </row>
    <row r="5" spans="1:6" x14ac:dyDescent="0.25">
      <c r="A5" t="s">
        <v>45</v>
      </c>
    </row>
    <row r="6" spans="1:6" x14ac:dyDescent="0.25">
      <c r="A6" t="s">
        <v>83</v>
      </c>
    </row>
    <row r="7" spans="1:6" x14ac:dyDescent="0.25">
      <c r="A7" t="s">
        <v>37</v>
      </c>
    </row>
    <row r="8" spans="1:6" x14ac:dyDescent="0.25">
      <c r="A8" t="s">
        <v>42</v>
      </c>
    </row>
    <row r="9" spans="1:6" x14ac:dyDescent="0.25">
      <c r="A9" t="s">
        <v>43</v>
      </c>
    </row>
    <row r="10" spans="1:6" x14ac:dyDescent="0.25">
      <c r="A10" t="s">
        <v>44</v>
      </c>
    </row>
    <row r="11" spans="1:6" x14ac:dyDescent="0.25">
      <c r="A11" t="s">
        <v>64</v>
      </c>
    </row>
    <row r="14" spans="1:6" x14ac:dyDescent="0.25">
      <c r="D14" s="1" t="s">
        <v>38</v>
      </c>
      <c r="E14" s="1" t="s">
        <v>40</v>
      </c>
      <c r="F14" s="1" t="s">
        <v>39</v>
      </c>
    </row>
    <row r="15" spans="1:6" x14ac:dyDescent="0.25">
      <c r="E15" t="s">
        <v>84</v>
      </c>
    </row>
    <row r="16" spans="1:6" ht="18.75" x14ac:dyDescent="0.3">
      <c r="A16" s="13" t="s">
        <v>60</v>
      </c>
      <c r="D16" t="s">
        <v>21</v>
      </c>
      <c r="E16" t="s">
        <v>16</v>
      </c>
      <c r="F16" t="s">
        <v>18</v>
      </c>
    </row>
    <row r="17" spans="1:7" x14ac:dyDescent="0.25">
      <c r="D17" t="s">
        <v>15</v>
      </c>
      <c r="E17" t="s">
        <v>17</v>
      </c>
      <c r="F17" t="s">
        <v>19</v>
      </c>
    </row>
    <row r="18" spans="1:7" x14ac:dyDescent="0.25">
      <c r="A18" t="s">
        <v>22</v>
      </c>
      <c r="B18" t="s">
        <v>9</v>
      </c>
      <c r="D18" s="16">
        <v>529080</v>
      </c>
      <c r="E18" s="16">
        <v>540000</v>
      </c>
      <c r="F18" s="16">
        <f>D18-E18</f>
        <v>-10920</v>
      </c>
    </row>
    <row r="19" spans="1:7" x14ac:dyDescent="0.25">
      <c r="A19" t="s">
        <v>22</v>
      </c>
      <c r="B19" t="s">
        <v>10</v>
      </c>
      <c r="D19" s="16">
        <v>45150</v>
      </c>
      <c r="E19" s="16">
        <v>40000</v>
      </c>
      <c r="F19" s="16">
        <f t="shared" ref="F19:F24" si="0">D19-E19</f>
        <v>5150</v>
      </c>
    </row>
    <row r="20" spans="1:7" x14ac:dyDescent="0.25">
      <c r="A20" t="s">
        <v>23</v>
      </c>
      <c r="B20" t="s">
        <v>11</v>
      </c>
      <c r="D20" s="16">
        <v>6792.85</v>
      </c>
      <c r="E20" s="16">
        <v>6000</v>
      </c>
      <c r="F20" s="16">
        <f t="shared" si="0"/>
        <v>792.85000000000036</v>
      </c>
    </row>
    <row r="21" spans="1:7" x14ac:dyDescent="0.25">
      <c r="A21" t="s">
        <v>23</v>
      </c>
      <c r="B21" t="s">
        <v>12</v>
      </c>
      <c r="D21" s="16">
        <v>4516.28</v>
      </c>
      <c r="E21" s="16">
        <v>3000</v>
      </c>
      <c r="F21" s="16">
        <f t="shared" si="0"/>
        <v>1516.2799999999997</v>
      </c>
    </row>
    <row r="22" spans="1:7" x14ac:dyDescent="0.25">
      <c r="A22" t="s">
        <v>23</v>
      </c>
      <c r="B22" t="s">
        <v>13</v>
      </c>
      <c r="D22" s="16">
        <v>263110.81</v>
      </c>
      <c r="E22" s="16">
        <v>275000</v>
      </c>
      <c r="F22" s="16">
        <f t="shared" si="0"/>
        <v>-11889.190000000002</v>
      </c>
    </row>
    <row r="23" spans="1:7" x14ac:dyDescent="0.25">
      <c r="A23" t="s">
        <v>23</v>
      </c>
      <c r="B23" t="s">
        <v>14</v>
      </c>
      <c r="D23" s="17">
        <v>5500</v>
      </c>
      <c r="E23" s="16">
        <v>10000</v>
      </c>
      <c r="F23" s="16">
        <f t="shared" si="0"/>
        <v>-4500</v>
      </c>
    </row>
    <row r="24" spans="1:7" x14ac:dyDescent="0.25">
      <c r="A24" t="s">
        <v>41</v>
      </c>
      <c r="B24" t="s">
        <v>20</v>
      </c>
      <c r="D24" s="16">
        <f>SUM(D18:D23)</f>
        <v>854149.94</v>
      </c>
      <c r="E24" s="16">
        <f>SUM(E18:E23)</f>
        <v>874000</v>
      </c>
      <c r="F24" s="16">
        <f t="shared" si="0"/>
        <v>-19850.060000000056</v>
      </c>
      <c r="G24" s="18">
        <f>(D18+D19)-(D20+D21+D22+D23)</f>
        <v>294310.06</v>
      </c>
    </row>
    <row r="26" spans="1:7" x14ac:dyDescent="0.25">
      <c r="D26" s="6" t="s">
        <v>0</v>
      </c>
    </row>
    <row r="27" spans="1:7" x14ac:dyDescent="0.25">
      <c r="C27" s="23" t="s">
        <v>1</v>
      </c>
      <c r="D27" s="23"/>
      <c r="E27" s="23"/>
      <c r="F27" s="23"/>
      <c r="G27" s="23"/>
    </row>
    <row r="28" spans="1:7" x14ac:dyDescent="0.25">
      <c r="D28" s="1"/>
      <c r="E28" s="1" t="s">
        <v>5</v>
      </c>
      <c r="F28" s="1" t="s">
        <v>6</v>
      </c>
      <c r="G28" s="1"/>
    </row>
    <row r="29" spans="1:7" x14ac:dyDescent="0.25">
      <c r="D29" s="1" t="s">
        <v>2</v>
      </c>
      <c r="E29" s="1" t="s">
        <v>4</v>
      </c>
      <c r="F29" s="1" t="s">
        <v>7</v>
      </c>
      <c r="G29" s="1" t="s">
        <v>8</v>
      </c>
    </row>
    <row r="30" spans="1:7" x14ac:dyDescent="0.25">
      <c r="D30" s="1" t="s">
        <v>3</v>
      </c>
      <c r="E30" s="1" t="s">
        <v>3</v>
      </c>
      <c r="F30" s="1" t="s">
        <v>3</v>
      </c>
      <c r="G30" s="1" t="s">
        <v>3</v>
      </c>
    </row>
    <row r="31" spans="1:7" x14ac:dyDescent="0.25">
      <c r="A31" s="6" t="s">
        <v>34</v>
      </c>
      <c r="D31" s="2">
        <v>0.25</v>
      </c>
      <c r="E31" s="2">
        <v>0.25</v>
      </c>
      <c r="F31" s="2">
        <v>0.25</v>
      </c>
      <c r="G31" s="2">
        <v>0.25</v>
      </c>
    </row>
    <row r="32" spans="1:7" x14ac:dyDescent="0.25">
      <c r="A32" t="s">
        <v>36</v>
      </c>
      <c r="D32" s="7">
        <v>30</v>
      </c>
      <c r="E32" s="7">
        <v>271</v>
      </c>
      <c r="F32" s="7">
        <v>731</v>
      </c>
      <c r="G32" s="7">
        <v>1484</v>
      </c>
    </row>
    <row r="33" spans="1:7" x14ac:dyDescent="0.25">
      <c r="A33" t="s">
        <v>35</v>
      </c>
      <c r="D33" s="7">
        <v>271</v>
      </c>
      <c r="E33" s="7">
        <v>731</v>
      </c>
      <c r="F33" s="7">
        <v>1484</v>
      </c>
      <c r="G33" s="7">
        <v>5000</v>
      </c>
    </row>
    <row r="35" spans="1:7" x14ac:dyDescent="0.25">
      <c r="D35" s="1"/>
      <c r="E35" s="1" t="s">
        <v>5</v>
      </c>
      <c r="F35" s="1" t="s">
        <v>6</v>
      </c>
      <c r="G35" s="1"/>
    </row>
    <row r="36" spans="1:7" x14ac:dyDescent="0.25">
      <c r="D36" s="1" t="s">
        <v>2</v>
      </c>
      <c r="E36" s="1" t="s">
        <v>4</v>
      </c>
      <c r="F36" s="1" t="s">
        <v>7</v>
      </c>
      <c r="G36" s="1" t="s">
        <v>8</v>
      </c>
    </row>
    <row r="37" spans="1:7" x14ac:dyDescent="0.25">
      <c r="D37" s="1" t="s">
        <v>3</v>
      </c>
      <c r="E37" s="1" t="s">
        <v>3</v>
      </c>
      <c r="F37" s="1" t="s">
        <v>3</v>
      </c>
      <c r="G37" s="1" t="s">
        <v>3</v>
      </c>
    </row>
    <row r="38" spans="1:7" x14ac:dyDescent="0.25">
      <c r="D38" s="2">
        <v>0.25</v>
      </c>
      <c r="E38" s="2">
        <v>0.25</v>
      </c>
      <c r="F38" s="2">
        <v>0.25</v>
      </c>
      <c r="G38" s="2">
        <v>0.25</v>
      </c>
    </row>
    <row r="39" spans="1:7" x14ac:dyDescent="0.25">
      <c r="A39" s="1">
        <v>1</v>
      </c>
      <c r="B39" t="s">
        <v>72</v>
      </c>
      <c r="C39" s="1"/>
      <c r="D39" s="3">
        <v>49.9</v>
      </c>
      <c r="E39" s="3">
        <v>39.1</v>
      </c>
      <c r="F39" s="3">
        <v>36.200000000000003</v>
      </c>
      <c r="G39" s="3">
        <v>37.1</v>
      </c>
    </row>
    <row r="40" spans="1:7" x14ac:dyDescent="0.25">
      <c r="A40" s="1">
        <v>2</v>
      </c>
      <c r="B40" t="s">
        <v>26</v>
      </c>
      <c r="D40" s="5" t="s">
        <v>32</v>
      </c>
      <c r="E40" s="5" t="s">
        <v>32</v>
      </c>
      <c r="F40" s="5" t="s">
        <v>32</v>
      </c>
      <c r="G40" s="5" t="s">
        <v>32</v>
      </c>
    </row>
    <row r="41" spans="1:7" x14ac:dyDescent="0.25">
      <c r="A41" s="1">
        <v>3</v>
      </c>
      <c r="B41" t="s">
        <v>27</v>
      </c>
      <c r="D41" s="3">
        <v>2</v>
      </c>
      <c r="E41" s="3">
        <v>1.5</v>
      </c>
      <c r="F41" s="3">
        <v>1.9</v>
      </c>
      <c r="G41" s="3">
        <v>1.9</v>
      </c>
    </row>
    <row r="42" spans="1:7" x14ac:dyDescent="0.25">
      <c r="A42" s="1">
        <v>4</v>
      </c>
      <c r="B42" t="s">
        <v>28</v>
      </c>
      <c r="D42" s="1">
        <v>0.6</v>
      </c>
      <c r="E42" s="1">
        <v>0.7</v>
      </c>
      <c r="F42" s="1">
        <v>0.6</v>
      </c>
      <c r="G42" s="1">
        <v>0.5</v>
      </c>
    </row>
    <row r="43" spans="1:7" x14ac:dyDescent="0.25">
      <c r="A43" s="1">
        <v>5</v>
      </c>
      <c r="B43" t="s">
        <v>29</v>
      </c>
      <c r="D43" s="1">
        <v>2.2999999999999998</v>
      </c>
      <c r="E43" s="1">
        <v>4.5999999999999996</v>
      </c>
      <c r="F43" s="1">
        <v>7.7</v>
      </c>
      <c r="G43" s="1">
        <v>2.5</v>
      </c>
    </row>
    <row r="44" spans="1:7" x14ac:dyDescent="0.25">
      <c r="A44" s="1">
        <v>6</v>
      </c>
      <c r="B44" t="s">
        <v>30</v>
      </c>
      <c r="D44" s="1">
        <v>2.5</v>
      </c>
      <c r="E44" s="1">
        <v>12.6</v>
      </c>
      <c r="F44" s="1">
        <v>19.2</v>
      </c>
      <c r="G44" s="1">
        <v>20.9</v>
      </c>
    </row>
    <row r="45" spans="1:7" x14ac:dyDescent="0.25">
      <c r="A45" s="1">
        <v>7</v>
      </c>
      <c r="B45" t="s">
        <v>31</v>
      </c>
      <c r="D45" s="3">
        <v>1</v>
      </c>
      <c r="E45" s="1">
        <v>5.3</v>
      </c>
      <c r="F45" s="1">
        <v>9.1999999999999993</v>
      </c>
      <c r="G45" s="1">
        <v>10.6</v>
      </c>
    </row>
    <row r="46" spans="1:7" x14ac:dyDescent="0.25">
      <c r="D46" s="1"/>
    </row>
    <row r="47" spans="1:7" x14ac:dyDescent="0.25">
      <c r="D47" s="1"/>
    </row>
    <row r="48" spans="1:7" x14ac:dyDescent="0.25">
      <c r="A48" t="s">
        <v>73</v>
      </c>
      <c r="D48" s="1"/>
    </row>
    <row r="49" spans="1:6" x14ac:dyDescent="0.25">
      <c r="A49" t="s">
        <v>65</v>
      </c>
    </row>
    <row r="50" spans="1:6" x14ac:dyDescent="0.25">
      <c r="A50" t="s">
        <v>81</v>
      </c>
    </row>
    <row r="51" spans="1:6" x14ac:dyDescent="0.25">
      <c r="A51" t="s">
        <v>74</v>
      </c>
    </row>
    <row r="52" spans="1:6" x14ac:dyDescent="0.25">
      <c r="A52" t="s">
        <v>75</v>
      </c>
    </row>
    <row r="53" spans="1:6" x14ac:dyDescent="0.25">
      <c r="A53" t="s">
        <v>76</v>
      </c>
    </row>
    <row r="54" spans="1:6" x14ac:dyDescent="0.25">
      <c r="A54" t="s">
        <v>77</v>
      </c>
    </row>
    <row r="55" spans="1:6" x14ac:dyDescent="0.25">
      <c r="A55" t="s">
        <v>33</v>
      </c>
    </row>
    <row r="56" spans="1:6" x14ac:dyDescent="0.25">
      <c r="A56" t="s">
        <v>66</v>
      </c>
    </row>
    <row r="57" spans="1:6" x14ac:dyDescent="0.25">
      <c r="A57" t="s">
        <v>66</v>
      </c>
      <c r="B57" t="s">
        <v>68</v>
      </c>
      <c r="E57" s="14" t="s">
        <v>15</v>
      </c>
    </row>
    <row r="58" spans="1:6" x14ac:dyDescent="0.25">
      <c r="A58" t="s">
        <v>22</v>
      </c>
      <c r="B58" t="s">
        <v>9</v>
      </c>
      <c r="E58" s="15">
        <v>529080</v>
      </c>
    </row>
    <row r="59" spans="1:6" x14ac:dyDescent="0.25">
      <c r="A59" t="s">
        <v>22</v>
      </c>
      <c r="B59" t="s">
        <v>10</v>
      </c>
      <c r="E59" s="15">
        <v>45150</v>
      </c>
    </row>
    <row r="60" spans="1:6" x14ac:dyDescent="0.25">
      <c r="A60" t="s">
        <v>23</v>
      </c>
      <c r="B60" t="s">
        <v>67</v>
      </c>
      <c r="E60" s="16">
        <v>6792.85</v>
      </c>
    </row>
    <row r="61" spans="1:6" x14ac:dyDescent="0.25">
      <c r="A61" t="s">
        <v>23</v>
      </c>
      <c r="B61" t="s">
        <v>12</v>
      </c>
      <c r="E61" s="16">
        <v>4516.28</v>
      </c>
    </row>
    <row r="62" spans="1:6" ht="15.75" thickBot="1" x14ac:dyDescent="0.3">
      <c r="B62" t="s">
        <v>69</v>
      </c>
      <c r="E62" s="19">
        <f>(E58+E59)-(E60+E61)</f>
        <v>562920.87</v>
      </c>
      <c r="F62" t="s">
        <v>70</v>
      </c>
    </row>
    <row r="63" spans="1:6" ht="15.75" thickTop="1" x14ac:dyDescent="0.25">
      <c r="F63" t="s">
        <v>71</v>
      </c>
    </row>
    <row r="65" spans="1:8" x14ac:dyDescent="0.25">
      <c r="A65" t="s">
        <v>46</v>
      </c>
    </row>
    <row r="66" spans="1:8" x14ac:dyDescent="0.25">
      <c r="A66" t="s">
        <v>47</v>
      </c>
    </row>
    <row r="67" spans="1:8" x14ac:dyDescent="0.25">
      <c r="A67" t="s">
        <v>48</v>
      </c>
    </row>
    <row r="68" spans="1:8" x14ac:dyDescent="0.25">
      <c r="A68" t="s">
        <v>49</v>
      </c>
    </row>
    <row r="69" spans="1:8" x14ac:dyDescent="0.25">
      <c r="E69" s="1" t="s">
        <v>56</v>
      </c>
      <c r="F69" s="1" t="s">
        <v>57</v>
      </c>
      <c r="G69" s="1" t="s">
        <v>58</v>
      </c>
    </row>
    <row r="70" spans="1:8" x14ac:dyDescent="0.25">
      <c r="F70" s="1" t="s">
        <v>52</v>
      </c>
    </row>
    <row r="71" spans="1:8" ht="18.75" x14ac:dyDescent="0.3">
      <c r="A71" s="13" t="s">
        <v>61</v>
      </c>
      <c r="E71" s="1" t="s">
        <v>51</v>
      </c>
      <c r="F71" s="1" t="s">
        <v>53</v>
      </c>
      <c r="G71" s="1" t="s">
        <v>55</v>
      </c>
    </row>
    <row r="72" spans="1:8" ht="18.75" x14ac:dyDescent="0.3">
      <c r="A72" s="13" t="s">
        <v>62</v>
      </c>
      <c r="E72" s="9" t="s">
        <v>50</v>
      </c>
      <c r="F72" s="9" t="s">
        <v>54</v>
      </c>
      <c r="G72" s="9" t="s">
        <v>19</v>
      </c>
    </row>
    <row r="73" spans="1:8" x14ac:dyDescent="0.25">
      <c r="A73">
        <v>1</v>
      </c>
      <c r="B73" t="s">
        <v>25</v>
      </c>
      <c r="E73" s="18" t="s">
        <v>85</v>
      </c>
      <c r="F73" s="20">
        <f>(294310.06/562920.87)</f>
        <v>0.52282669853757602</v>
      </c>
      <c r="G73" s="4" t="s">
        <v>18</v>
      </c>
      <c r="H73" t="s">
        <v>80</v>
      </c>
    </row>
    <row r="74" spans="1:8" x14ac:dyDescent="0.25">
      <c r="B74" s="8" t="s">
        <v>82</v>
      </c>
      <c r="E74" s="12" t="s">
        <v>59</v>
      </c>
      <c r="F74" s="21"/>
    </row>
    <row r="75" spans="1:8" x14ac:dyDescent="0.25">
      <c r="A75">
        <v>2</v>
      </c>
      <c r="B75" t="s">
        <v>26</v>
      </c>
      <c r="E75" s="4" t="s">
        <v>32</v>
      </c>
      <c r="F75" s="22" t="s">
        <v>32</v>
      </c>
      <c r="G75" s="11" t="s">
        <v>32</v>
      </c>
    </row>
    <row r="76" spans="1:8" x14ac:dyDescent="0.25">
      <c r="B76" s="8" t="s">
        <v>82</v>
      </c>
      <c r="F76" s="21"/>
    </row>
    <row r="77" spans="1:8" x14ac:dyDescent="0.25">
      <c r="A77">
        <v>3</v>
      </c>
      <c r="B77" t="s">
        <v>27</v>
      </c>
      <c r="E77" s="4" t="s">
        <v>86</v>
      </c>
      <c r="F77" s="20">
        <f>(2274.14+5367.5+2025+6150+6000+16000+75000+39+539)/(1356+400+578.5+2300+1173+447.12+235.75+12000+5674.37+20000+30000)</f>
        <v>1.5289562128849912</v>
      </c>
      <c r="G77" s="4" t="s">
        <v>18</v>
      </c>
    </row>
    <row r="78" spans="1:8" x14ac:dyDescent="0.25">
      <c r="B78" s="8" t="s">
        <v>82</v>
      </c>
      <c r="F78" s="21"/>
    </row>
    <row r="79" spans="1:8" x14ac:dyDescent="0.25">
      <c r="A79">
        <v>4</v>
      </c>
      <c r="B79" t="s">
        <v>28</v>
      </c>
      <c r="E79" s="4" t="s">
        <v>91</v>
      </c>
      <c r="F79" s="20">
        <f>(170000+1356+400+578.5+2300+1173+447.12+235.75+12000+5674.37+20000+30000)/(2274.14+5367.5+2025+6150+6000+16000+75000+39+539+500000+150000)</f>
        <v>0.3198407837917227</v>
      </c>
      <c r="G79" s="4" t="s">
        <v>18</v>
      </c>
    </row>
    <row r="80" spans="1:8" x14ac:dyDescent="0.25">
      <c r="B80" s="8" t="s">
        <v>82</v>
      </c>
      <c r="F80" s="21"/>
    </row>
    <row r="81" spans="1:7" x14ac:dyDescent="0.25">
      <c r="A81">
        <v>5</v>
      </c>
      <c r="B81" t="s">
        <v>29</v>
      </c>
      <c r="E81" s="4" t="s">
        <v>87</v>
      </c>
      <c r="F81" s="20">
        <f>(5842.63/9487.5)</f>
        <v>0.61582397891963114</v>
      </c>
      <c r="G81" s="4" t="s">
        <v>88</v>
      </c>
    </row>
    <row r="82" spans="1:7" x14ac:dyDescent="0.25">
      <c r="B82" s="8" t="s">
        <v>82</v>
      </c>
      <c r="F82" s="21"/>
    </row>
    <row r="83" spans="1:7" x14ac:dyDescent="0.25">
      <c r="A83">
        <v>6</v>
      </c>
      <c r="B83" t="s">
        <v>30</v>
      </c>
      <c r="E83" s="4" t="s">
        <v>89</v>
      </c>
      <c r="F83" s="20">
        <f>5842.63/(170000+63750)</f>
        <v>2.4995208556149732E-2</v>
      </c>
      <c r="G83" s="4" t="s">
        <v>18</v>
      </c>
    </row>
    <row r="84" spans="1:7" x14ac:dyDescent="0.25">
      <c r="B84" s="8" t="s">
        <v>82</v>
      </c>
      <c r="F84" s="21"/>
    </row>
    <row r="85" spans="1:7" x14ac:dyDescent="0.25">
      <c r="A85">
        <v>7</v>
      </c>
      <c r="B85" t="s">
        <v>31</v>
      </c>
      <c r="E85" s="4" t="s">
        <v>90</v>
      </c>
      <c r="F85" s="20">
        <f>5842.63/((2274.14+5367.5+2025+6150+6000+16000+75000+39+539+500000+150000)-(10240+27000+95000))</f>
        <v>9.2570499046002418E-3</v>
      </c>
      <c r="G85" s="4" t="s">
        <v>88</v>
      </c>
    </row>
    <row r="86" spans="1:7" x14ac:dyDescent="0.25">
      <c r="B86" s="8" t="s">
        <v>82</v>
      </c>
    </row>
    <row r="88" spans="1:7" x14ac:dyDescent="0.25">
      <c r="B88" s="10" t="s">
        <v>78</v>
      </c>
    </row>
    <row r="89" spans="1:7" x14ac:dyDescent="0.25">
      <c r="B89" t="s">
        <v>79</v>
      </c>
    </row>
  </sheetData>
  <mergeCells count="1">
    <mergeCell ref="C27:G27"/>
  </mergeCells>
  <pageMargins left="0.25" right="0.25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Windows User</cp:lastModifiedBy>
  <cp:lastPrinted>2020-03-18T19:30:51Z</cp:lastPrinted>
  <dcterms:created xsi:type="dcterms:W3CDTF">2020-03-18T15:46:13Z</dcterms:created>
  <dcterms:modified xsi:type="dcterms:W3CDTF">2020-03-24T06:19:25Z</dcterms:modified>
</cp:coreProperties>
</file>